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95" windowHeight="7935"/>
  </bookViews>
  <sheets>
    <sheet name="СШ 15" sheetId="1" r:id="rId1"/>
  </sheets>
  <calcPr calcId="125725"/>
</workbook>
</file>

<file path=xl/calcChain.xml><?xml version="1.0" encoding="utf-8"?>
<calcChain xmlns="http://schemas.openxmlformats.org/spreadsheetml/2006/main">
  <c r="E68" i="1"/>
  <c r="D68"/>
  <c r="C68"/>
  <c r="E67"/>
  <c r="D67" s="1"/>
  <c r="C67" s="1"/>
  <c r="D66"/>
  <c r="E65"/>
  <c r="D65" s="1"/>
  <c r="E64"/>
  <c r="D64"/>
  <c r="C64"/>
  <c r="D62"/>
  <c r="D63" s="1"/>
  <c r="C63" s="1"/>
  <c r="C62"/>
  <c r="E61"/>
  <c r="C61"/>
  <c r="E60"/>
  <c r="D59"/>
  <c r="D60" s="1"/>
  <c r="C59"/>
  <c r="C58"/>
  <c r="C60" s="1"/>
  <c r="E57"/>
  <c r="D56"/>
  <c r="D57" s="1"/>
  <c r="C56"/>
  <c r="C57" s="1"/>
  <c r="E54"/>
  <c r="D53"/>
  <c r="D54" s="1"/>
  <c r="C53"/>
  <c r="C54" s="1"/>
  <c r="E50"/>
  <c r="D50"/>
  <c r="C50"/>
  <c r="E48"/>
  <c r="E47"/>
  <c r="D33"/>
  <c r="C33"/>
  <c r="D32"/>
  <c r="C32"/>
  <c r="D31"/>
  <c r="C31"/>
  <c r="D30"/>
  <c r="C30"/>
  <c r="D29"/>
  <c r="C29"/>
  <c r="E28"/>
  <c r="D28" s="1"/>
  <c r="C28"/>
  <c r="D27"/>
  <c r="C27"/>
  <c r="D26"/>
  <c r="C26"/>
  <c r="E25"/>
  <c r="D25"/>
  <c r="C25"/>
  <c r="D24"/>
  <c r="C24"/>
  <c r="D23"/>
  <c r="C23"/>
  <c r="E22"/>
  <c r="D22"/>
  <c r="C22"/>
  <c r="D21"/>
  <c r="C21"/>
  <c r="D20"/>
  <c r="C20"/>
  <c r="E19"/>
  <c r="D19" s="1"/>
  <c r="C19"/>
  <c r="D18"/>
  <c r="C18"/>
  <c r="D17"/>
  <c r="C17"/>
  <c r="E15"/>
  <c r="D15"/>
  <c r="C15"/>
  <c r="E13"/>
  <c r="D13"/>
  <c r="C13"/>
  <c r="C12" s="1"/>
  <c r="E12"/>
  <c r="D12"/>
  <c r="C65" l="1"/>
  <c r="C48" s="1"/>
  <c r="C47" s="1"/>
  <c r="D48"/>
  <c r="D47" s="1"/>
</calcChain>
</file>

<file path=xl/sharedStrings.xml><?xml version="1.0" encoding="utf-8"?>
<sst xmlns="http://schemas.openxmlformats.org/spreadsheetml/2006/main" count="110" uniqueCount="34">
  <si>
    <t>Основные показатели финансовой деятельности организации образования</t>
  </si>
  <si>
    <t>по состоянию на "01"апреля 2020г.</t>
  </si>
  <si>
    <t>(наименование организации образования)</t>
  </si>
  <si>
    <t>Периодичность: ежеквартально</t>
  </si>
  <si>
    <t>СШ№15 а.Ақмешіт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</si>
  <si>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</si>
  <si>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</si>
  <si>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</si>
  <si>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</si>
  <si>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</si>
  <si>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</si>
  <si>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</si>
  <si>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</si>
  <si>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</si>
  <si>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</si>
  <si>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</si>
  <si>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</si>
  <si>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</si>
  <si>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</si>
  <si>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</si>
  <si>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</si>
  <si>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</si>
  <si>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</si>
  <si>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</si>
  <si>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</si>
  <si>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</si>
  <si>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</si>
  <si>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</si>
  <si>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</si>
  <si>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</si>
  <si>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</si>
  <si>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</si>
  <si>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"01"январь 2021г.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</si>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</sst>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7" fillId="2" borderId="3" xfId="0" applyFont="1" applyFill="1" applyBorder="1"/>
    <xf numFmtId="1" fontId="6" fillId="2" borderId="3" xfId="0" applyNumberFormat="1" applyFont="1" applyFill="1" applyBorder="1"/>
    <xf numFmtId="164" fontId="6" fillId="2" borderId="3" xfId="0" applyNumberFormat="1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2" fillId="2" borderId="3" xfId="0" applyFont="1" applyFill="1" applyBorder="1"/>
    <xf numFmtId="164" fontId="8" fillId="2" borderId="3" xfId="0" applyNumberFormat="1" applyFont="1" applyFill="1" applyBorder="1"/>
    <xf numFmtId="2" fontId="2" fillId="2" borderId="0" xfId="0" applyNumberFormat="1" applyFont="1" applyFill="1"/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164" fontId="6" fillId="3" borderId="3" xfId="0" applyNumberFormat="1" applyFont="1" applyFill="1" applyBorder="1"/>
    <xf numFmtId="0" fontId="1" fillId="2" borderId="3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0" fontId="1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/>
    <xf numFmtId="0" fontId="2" fillId="4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topLeftCell="A57" workbookViewId="0">
      <selection activeCell="E67" sqref="E67"/>
    </sheetView>
  </sheetViews>
  <sheetFormatPr defaultColWidth="9.140625" defaultRowHeight="20.25"/>
  <cols>
    <col min="1" max="1" width="65.7109375" style="28" customWidth="1"/>
    <col min="2" max="2" width="10.85546875" style="29" customWidth="1"/>
    <col min="3" max="3" width="12.7109375" style="28" customWidth="1"/>
    <col min="4" max="4" width="12.5703125" style="28" customWidth="1"/>
    <col min="5" max="5" width="12" style="28" customWidth="1"/>
    <col min="6" max="6" width="17.7109375" style="28" customWidth="1"/>
    <col min="7" max="7" width="16.85546875" style="2" customWidth="1"/>
    <col min="8" max="16384" width="9.140625" style="28"/>
  </cols>
  <sheetData>
    <row r="1" spans="1:5" s="2" customFormat="1" hidden="1">
      <c r="A1" s="1" t="s">
        <v>0</v>
      </c>
      <c r="B1" s="1"/>
      <c r="C1" s="1"/>
      <c r="D1" s="1"/>
      <c r="E1" s="1"/>
    </row>
    <row r="2" spans="1:5" s="2" customFormat="1" hidden="1">
      <c r="A2" s="1" t="s">
        <v>1</v>
      </c>
      <c r="B2" s="1"/>
      <c r="C2" s="1"/>
      <c r="D2" s="1"/>
      <c r="E2" s="1"/>
    </row>
    <row r="3" spans="1:5" s="2" customFormat="1" hidden="1">
      <c r="A3" s="3"/>
      <c r="B3" s="4"/>
    </row>
    <row r="4" spans="1:5" s="2" customFormat="1" hidden="1">
      <c r="A4" s="5"/>
      <c r="B4" s="5"/>
      <c r="C4" s="5"/>
      <c r="D4" s="5"/>
      <c r="E4" s="5"/>
    </row>
    <row r="5" spans="1:5" s="2" customFormat="1" hidden="1">
      <c r="A5" s="6" t="s">
        <v>2</v>
      </c>
      <c r="B5" s="6"/>
      <c r="C5" s="6"/>
      <c r="D5" s="6"/>
      <c r="E5" s="6"/>
    </row>
    <row r="6" spans="1:5" s="2" customFormat="1" hidden="1">
      <c r="A6" s="7"/>
      <c r="B6" s="4"/>
    </row>
    <row r="7" spans="1:5" s="2" customFormat="1" hidden="1">
      <c r="A7" s="8" t="s">
        <v>3</v>
      </c>
      <c r="B7" s="4"/>
    </row>
    <row r="8" spans="1:5" s="2" customFormat="1" hidden="1">
      <c r="A8" s="3" t="s">
        <v>4</v>
      </c>
      <c r="B8" s="4"/>
    </row>
    <row r="9" spans="1:5" s="2" customFormat="1" hidden="1">
      <c r="A9" s="9" t="s">
        <v>5</v>
      </c>
      <c r="B9" s="10" t="s">
        <v>6</v>
      </c>
      <c r="C9" s="9" t="s">
        <v>7</v>
      </c>
      <c r="D9" s="9"/>
      <c r="E9" s="9"/>
    </row>
    <row r="10" spans="1:5" s="2" customFormat="1" ht="40.5" hidden="1">
      <c r="A10" s="9"/>
      <c r="B10" s="10"/>
      <c r="C10" s="11" t="s">
        <v>8</v>
      </c>
      <c r="D10" s="11" t="s">
        <v>9</v>
      </c>
      <c r="E10" s="12" t="s">
        <v>10</v>
      </c>
    </row>
    <row r="11" spans="1:5" s="2" customFormat="1" hidden="1">
      <c r="A11" s="13" t="s">
        <v>11</v>
      </c>
      <c r="B11" s="14" t="s">
        <v>12</v>
      </c>
      <c r="C11" s="15">
        <v>2783</v>
      </c>
      <c r="D11" s="15">
        <v>2783</v>
      </c>
      <c r="E11" s="15">
        <v>79</v>
      </c>
    </row>
    <row r="12" spans="1:5" s="2" customFormat="1" hidden="1">
      <c r="A12" s="16" t="s">
        <v>13</v>
      </c>
      <c r="B12" s="14" t="s">
        <v>14</v>
      </c>
      <c r="C12" s="17">
        <f t="shared" ref="C12:D12" si="0">+C13/C11</f>
        <v>32.653970535393462</v>
      </c>
      <c r="D12" s="17">
        <f t="shared" si="0"/>
        <v>8.1634926338483655</v>
      </c>
      <c r="E12" s="17">
        <f>+E13/E11</f>
        <v>95.860759493670884</v>
      </c>
    </row>
    <row r="13" spans="1:5" s="2" customFormat="1" hidden="1">
      <c r="A13" s="13" t="s">
        <v>15</v>
      </c>
      <c r="B13" s="14" t="s">
        <v>14</v>
      </c>
      <c r="C13" s="18">
        <f t="shared" ref="C13:D13" si="1">SUM(C15+C29+C30+C31+C32+C33)</f>
        <v>90876</v>
      </c>
      <c r="D13" s="18">
        <f t="shared" si="1"/>
        <v>22719</v>
      </c>
      <c r="E13" s="18">
        <f>SUM(E15+E29+E30+E31+E32+E33)</f>
        <v>7573</v>
      </c>
    </row>
    <row r="14" spans="1:5" s="2" customFormat="1" hidden="1">
      <c r="A14" s="19" t="s">
        <v>16</v>
      </c>
      <c r="B14" s="20"/>
      <c r="C14" s="17"/>
      <c r="D14" s="17"/>
      <c r="E14" s="17"/>
    </row>
    <row r="15" spans="1:5" s="2" customFormat="1" hidden="1">
      <c r="A15" s="13" t="s">
        <v>17</v>
      </c>
      <c r="B15" s="14" t="s">
        <v>14</v>
      </c>
      <c r="C15" s="18">
        <f>SUM(C17+C20+C23+C26)</f>
        <v>60276</v>
      </c>
      <c r="D15" s="18">
        <f>SUM(D17+D20+D23+D26)</f>
        <v>15069</v>
      </c>
      <c r="E15" s="18">
        <f>SUM(E17+E20+E23+E26)</f>
        <v>5023</v>
      </c>
    </row>
    <row r="16" spans="1:5" s="2" customFormat="1" hidden="1">
      <c r="A16" s="19" t="s">
        <v>18</v>
      </c>
      <c r="B16" s="20"/>
      <c r="C16" s="17"/>
      <c r="D16" s="17"/>
      <c r="E16" s="17"/>
    </row>
    <row r="17" spans="1:6" s="2" customFormat="1" hidden="1">
      <c r="A17" s="21" t="s">
        <v>19</v>
      </c>
      <c r="B17" s="14" t="s">
        <v>14</v>
      </c>
      <c r="C17" s="18">
        <f>SUM(+E17*12)</f>
        <v>11616</v>
      </c>
      <c r="D17" s="18">
        <f>SUM(E17*3)</f>
        <v>2904</v>
      </c>
      <c r="E17" s="22">
        <v>968</v>
      </c>
      <c r="F17" s="23"/>
    </row>
    <row r="18" spans="1:6" s="2" customFormat="1" hidden="1">
      <c r="A18" s="16" t="s">
        <v>20</v>
      </c>
      <c r="B18" s="24" t="s">
        <v>21</v>
      </c>
      <c r="C18" s="17">
        <f>+E18</f>
        <v>3</v>
      </c>
      <c r="D18" s="17">
        <f t="shared" ref="D18" si="2">SUM(E18)</f>
        <v>3</v>
      </c>
      <c r="E18" s="17">
        <v>3</v>
      </c>
    </row>
    <row r="19" spans="1:6" s="2" customFormat="1" hidden="1">
      <c r="A19" s="16" t="s">
        <v>22</v>
      </c>
      <c r="B19" s="14" t="s">
        <v>23</v>
      </c>
      <c r="C19" s="18">
        <f>SUM(+E19*12)</f>
        <v>3872</v>
      </c>
      <c r="D19" s="17">
        <f>SUM(E19*3)</f>
        <v>968</v>
      </c>
      <c r="E19" s="17">
        <f>+E17/E18</f>
        <v>322.66666666666669</v>
      </c>
    </row>
    <row r="20" spans="1:6" s="2" customFormat="1" hidden="1">
      <c r="A20" s="21" t="s">
        <v>24</v>
      </c>
      <c r="B20" s="14" t="s">
        <v>14</v>
      </c>
      <c r="C20" s="18">
        <f>SUM(+E20*12)</f>
        <v>37224</v>
      </c>
      <c r="D20" s="18">
        <f>SUM(E20*3)</f>
        <v>9306</v>
      </c>
      <c r="E20" s="18">
        <v>3102</v>
      </c>
      <c r="F20" s="23"/>
    </row>
    <row r="21" spans="1:6" s="2" customFormat="1" hidden="1">
      <c r="A21" s="16" t="s">
        <v>20</v>
      </c>
      <c r="B21" s="24" t="s">
        <v>21</v>
      </c>
      <c r="C21" s="17">
        <f>+E21</f>
        <v>13</v>
      </c>
      <c r="D21" s="17">
        <f t="shared" ref="D21" si="3">SUM(E21)</f>
        <v>13</v>
      </c>
      <c r="E21" s="17">
        <v>13</v>
      </c>
    </row>
    <row r="22" spans="1:6" s="2" customFormat="1" hidden="1">
      <c r="A22" s="16" t="s">
        <v>22</v>
      </c>
      <c r="B22" s="14" t="s">
        <v>23</v>
      </c>
      <c r="C22" s="18">
        <f>SUM(+E22*12)</f>
        <v>2863.3846153846152</v>
      </c>
      <c r="D22" s="17">
        <f>SUM(E22*3)</f>
        <v>715.84615384615381</v>
      </c>
      <c r="E22" s="17">
        <f>+E20/E21</f>
        <v>238.61538461538461</v>
      </c>
    </row>
    <row r="23" spans="1:6" s="2" customFormat="1" ht="39" hidden="1">
      <c r="A23" s="25" t="s">
        <v>25</v>
      </c>
      <c r="B23" s="14" t="s">
        <v>14</v>
      </c>
      <c r="C23" s="18">
        <f>SUM(+E23*12)</f>
        <v>7488</v>
      </c>
      <c r="D23" s="17">
        <f>SUM(E23*3)</f>
        <v>1872</v>
      </c>
      <c r="E23" s="18">
        <v>624</v>
      </c>
      <c r="F23" s="23"/>
    </row>
    <row r="24" spans="1:6" s="2" customFormat="1" hidden="1">
      <c r="A24" s="16" t="s">
        <v>20</v>
      </c>
      <c r="B24" s="24" t="s">
        <v>21</v>
      </c>
      <c r="C24" s="17">
        <f>+E24</f>
        <v>3</v>
      </c>
      <c r="D24" s="17">
        <f t="shared" ref="D24" si="4">SUM(E24)</f>
        <v>3</v>
      </c>
      <c r="E24" s="17">
        <v>3</v>
      </c>
    </row>
    <row r="25" spans="1:6" s="2" customFormat="1" hidden="1">
      <c r="A25" s="16" t="s">
        <v>22</v>
      </c>
      <c r="B25" s="14" t="s">
        <v>23</v>
      </c>
      <c r="C25" s="18">
        <f>SUM(+E25*12)</f>
        <v>2496</v>
      </c>
      <c r="D25" s="17">
        <f>SUM(E25*3)</f>
        <v>624</v>
      </c>
      <c r="E25" s="17">
        <f>+E23/E24</f>
        <v>208</v>
      </c>
    </row>
    <row r="26" spans="1:6" s="2" customFormat="1" hidden="1">
      <c r="A26" s="21" t="s">
        <v>26</v>
      </c>
      <c r="B26" s="14" t="s">
        <v>14</v>
      </c>
      <c r="C26" s="18">
        <f>SUM(+E26*12)</f>
        <v>3948</v>
      </c>
      <c r="D26" s="17">
        <f>SUM(E26*3)</f>
        <v>987</v>
      </c>
      <c r="E26" s="18">
        <v>329</v>
      </c>
      <c r="F26" s="23"/>
    </row>
    <row r="27" spans="1:6" s="2" customFormat="1" hidden="1">
      <c r="A27" s="16" t="s">
        <v>20</v>
      </c>
      <c r="B27" s="24" t="s">
        <v>21</v>
      </c>
      <c r="C27" s="17">
        <f>+E27</f>
        <v>10</v>
      </c>
      <c r="D27" s="17">
        <f t="shared" ref="D27" si="5">SUM(E27)</f>
        <v>10</v>
      </c>
      <c r="E27" s="18">
        <v>10</v>
      </c>
    </row>
    <row r="28" spans="1:6" s="2" customFormat="1" hidden="1">
      <c r="A28" s="16" t="s">
        <v>22</v>
      </c>
      <c r="B28" s="14" t="s">
        <v>23</v>
      </c>
      <c r="C28" s="18">
        <f>SUM(+E28*12)</f>
        <v>394.79999999999995</v>
      </c>
      <c r="D28" s="17">
        <f>SUM(E28*3)</f>
        <v>98.699999999999989</v>
      </c>
      <c r="E28" s="17">
        <f>+E26/E27</f>
        <v>32.9</v>
      </c>
    </row>
    <row r="29" spans="1:6" s="2" customFormat="1" hidden="1">
      <c r="A29" s="13" t="s">
        <v>27</v>
      </c>
      <c r="B29" s="14" t="s">
        <v>14</v>
      </c>
      <c r="C29" s="18">
        <f>SUM(+E29*12)</f>
        <v>30600</v>
      </c>
      <c r="D29" s="18">
        <f>SUM(E29*3)</f>
        <v>7650</v>
      </c>
      <c r="E29" s="26">
        <v>2550</v>
      </c>
      <c r="F29" s="23"/>
    </row>
    <row r="30" spans="1:6" s="2" customFormat="1" ht="36.75" hidden="1">
      <c r="A30" s="27" t="s">
        <v>28</v>
      </c>
      <c r="B30" s="14" t="s">
        <v>14</v>
      </c>
      <c r="C30" s="18">
        <f t="shared" ref="C30:C33" si="6">SUM(+E30*12)</f>
        <v>0</v>
      </c>
      <c r="D30" s="18">
        <f t="shared" ref="D30:D33" si="7">SUM(E30*3)</f>
        <v>0</v>
      </c>
      <c r="E30" s="18"/>
    </row>
    <row r="31" spans="1:6" s="2" customFormat="1" hidden="1">
      <c r="A31" s="27" t="s">
        <v>29</v>
      </c>
      <c r="B31" s="14" t="s">
        <v>14</v>
      </c>
      <c r="C31" s="18">
        <f t="shared" si="6"/>
        <v>0</v>
      </c>
      <c r="D31" s="18">
        <f t="shared" si="7"/>
        <v>0</v>
      </c>
      <c r="E31" s="18"/>
    </row>
    <row r="32" spans="1:6" s="2" customFormat="1" ht="36.75" hidden="1">
      <c r="A32" s="27" t="s">
        <v>30</v>
      </c>
      <c r="B32" s="14" t="s">
        <v>14</v>
      </c>
      <c r="C32" s="18">
        <f t="shared" si="6"/>
        <v>0</v>
      </c>
      <c r="D32" s="18">
        <f t="shared" si="7"/>
        <v>0</v>
      </c>
      <c r="E32" s="18"/>
    </row>
    <row r="33" spans="1:7" s="2" customFormat="1" ht="52.5" hidden="1">
      <c r="A33" s="27" t="s">
        <v>31</v>
      </c>
      <c r="B33" s="14" t="s">
        <v>14</v>
      </c>
      <c r="C33" s="18">
        <f t="shared" si="6"/>
        <v>0</v>
      </c>
      <c r="D33" s="18">
        <f t="shared" si="7"/>
        <v>0</v>
      </c>
      <c r="E33" s="18"/>
    </row>
    <row r="34" spans="1:7" hidden="1">
      <c r="F34" s="30"/>
      <c r="G34" s="23"/>
    </row>
    <row r="35" spans="1:7" hidden="1"/>
    <row r="36" spans="1:7">
      <c r="A36" s="1" t="s">
        <v>0</v>
      </c>
      <c r="B36" s="1"/>
      <c r="C36" s="1"/>
      <c r="D36" s="1"/>
      <c r="E36" s="1"/>
    </row>
    <row r="37" spans="1:7">
      <c r="A37" s="1" t="s">
        <v>32</v>
      </c>
      <c r="B37" s="1"/>
      <c r="C37" s="1"/>
      <c r="D37" s="1"/>
      <c r="E37" s="1"/>
    </row>
    <row r="38" spans="1:7">
      <c r="A38" s="3"/>
      <c r="B38" s="4"/>
      <c r="C38" s="2"/>
      <c r="D38" s="2"/>
      <c r="E38" s="2"/>
    </row>
    <row r="39" spans="1:7">
      <c r="A39" s="5"/>
      <c r="B39" s="5"/>
      <c r="C39" s="5"/>
      <c r="D39" s="5"/>
      <c r="E39" s="5"/>
    </row>
    <row r="40" spans="1:7">
      <c r="A40" s="6" t="s">
        <v>2</v>
      </c>
      <c r="B40" s="6"/>
      <c r="C40" s="6"/>
      <c r="D40" s="6"/>
      <c r="E40" s="6"/>
    </row>
    <row r="41" spans="1:7">
      <c r="A41" s="7"/>
      <c r="B41" s="4"/>
      <c r="C41" s="2"/>
      <c r="D41" s="2"/>
      <c r="E41" s="2"/>
    </row>
    <row r="42" spans="1:7">
      <c r="A42" s="8" t="s">
        <v>3</v>
      </c>
      <c r="B42" s="4"/>
      <c r="C42" s="2"/>
      <c r="D42" s="2"/>
      <c r="E42" s="2"/>
    </row>
    <row r="43" spans="1:7">
      <c r="A43" s="3" t="s">
        <v>4</v>
      </c>
      <c r="B43" s="4"/>
      <c r="C43" s="2"/>
      <c r="D43" s="2"/>
      <c r="E43" s="2"/>
    </row>
    <row r="44" spans="1:7">
      <c r="A44" s="9" t="s">
        <v>5</v>
      </c>
      <c r="B44" s="10" t="s">
        <v>6</v>
      </c>
      <c r="C44" s="9" t="s">
        <v>33</v>
      </c>
      <c r="D44" s="9"/>
      <c r="E44" s="9"/>
    </row>
    <row r="45" spans="1:7" ht="40.5">
      <c r="A45" s="9"/>
      <c r="B45" s="10"/>
      <c r="C45" s="11" t="s">
        <v>8</v>
      </c>
      <c r="D45" s="11" t="s">
        <v>9</v>
      </c>
      <c r="E45" s="12" t="s">
        <v>10</v>
      </c>
    </row>
    <row r="46" spans="1:7">
      <c r="A46" s="13" t="s">
        <v>11</v>
      </c>
      <c r="B46" s="14" t="s">
        <v>12</v>
      </c>
      <c r="C46" s="15">
        <v>2783</v>
      </c>
      <c r="D46" s="15">
        <v>2783</v>
      </c>
      <c r="E46" s="15">
        <v>79</v>
      </c>
    </row>
    <row r="47" spans="1:7">
      <c r="A47" s="16" t="s">
        <v>13</v>
      </c>
      <c r="B47" s="14" t="s">
        <v>14</v>
      </c>
      <c r="C47" s="17">
        <f t="shared" ref="C47:D47" si="8">+C48/C46</f>
        <v>31.374416097736255</v>
      </c>
      <c r="D47" s="17">
        <f t="shared" si="8"/>
        <v>27.389148401006107</v>
      </c>
      <c r="E47" s="17">
        <f>+E48/E46</f>
        <v>246.41772151898735</v>
      </c>
    </row>
    <row r="48" spans="1:7">
      <c r="A48" s="13" t="s">
        <v>15</v>
      </c>
      <c r="B48" s="14" t="s">
        <v>14</v>
      </c>
      <c r="C48" s="18">
        <f t="shared" ref="C48:D48" si="9">SUM(C50+C64+C65+C66+C67+C68)</f>
        <v>87315</v>
      </c>
      <c r="D48" s="18">
        <f t="shared" si="9"/>
        <v>76224</v>
      </c>
      <c r="E48" s="18">
        <f>SUM(E50+E64+E65+E66+E67+E68)</f>
        <v>19467</v>
      </c>
    </row>
    <row r="49" spans="1:5">
      <c r="A49" s="19" t="s">
        <v>16</v>
      </c>
      <c r="B49" s="20"/>
      <c r="C49" s="17"/>
      <c r="D49" s="17"/>
      <c r="E49" s="17"/>
    </row>
    <row r="50" spans="1:5" s="34" customFormat="1">
      <c r="A50" s="31" t="s">
        <v>17</v>
      </c>
      <c r="B50" s="32" t="s">
        <v>14</v>
      </c>
      <c r="C50" s="33">
        <f>SUM(C52+C55+C58+C61)</f>
        <v>60640</v>
      </c>
      <c r="D50" s="33">
        <f>SUM(D52+D55+D58+D61)</f>
        <v>60373</v>
      </c>
      <c r="E50" s="33">
        <f>SUM(E52+E55+E58+E61)</f>
        <v>14269</v>
      </c>
    </row>
    <row r="51" spans="1:5" s="2" customFormat="1">
      <c r="A51" s="19" t="s">
        <v>18</v>
      </c>
      <c r="B51" s="20"/>
      <c r="C51" s="17"/>
      <c r="D51" s="17"/>
      <c r="E51" s="17"/>
    </row>
    <row r="52" spans="1:5" s="2" customFormat="1">
      <c r="A52" s="21" t="s">
        <v>19</v>
      </c>
      <c r="B52" s="14" t="s">
        <v>14</v>
      </c>
      <c r="C52" s="22">
        <v>6879</v>
      </c>
      <c r="D52" s="22">
        <v>8412</v>
      </c>
      <c r="E52" s="22">
        <v>2140</v>
      </c>
    </row>
    <row r="53" spans="1:5" s="2" customFormat="1">
      <c r="A53" s="16" t="s">
        <v>20</v>
      </c>
      <c r="B53" s="24" t="s">
        <v>21</v>
      </c>
      <c r="C53" s="17">
        <f>+E53</f>
        <v>3</v>
      </c>
      <c r="D53" s="17">
        <f t="shared" ref="D53" si="10">SUM(E53)</f>
        <v>3</v>
      </c>
      <c r="E53" s="17">
        <v>3</v>
      </c>
    </row>
    <row r="54" spans="1:5" s="2" customFormat="1">
      <c r="A54" s="16" t="s">
        <v>22</v>
      </c>
      <c r="B54" s="14" t="s">
        <v>23</v>
      </c>
      <c r="C54" s="18">
        <f>C52/C53</f>
        <v>2293</v>
      </c>
      <c r="D54" s="17">
        <f>D52/D53</f>
        <v>2804</v>
      </c>
      <c r="E54" s="17">
        <f>E52/E53</f>
        <v>713.33333333333337</v>
      </c>
    </row>
    <row r="55" spans="1:5" s="2" customFormat="1">
      <c r="A55" s="21" t="s">
        <v>24</v>
      </c>
      <c r="B55" s="14" t="s">
        <v>14</v>
      </c>
      <c r="C55" s="18">
        <v>43671</v>
      </c>
      <c r="D55" s="18">
        <v>46916</v>
      </c>
      <c r="E55" s="18">
        <v>9971</v>
      </c>
    </row>
    <row r="56" spans="1:5" s="2" customFormat="1">
      <c r="A56" s="16" t="s">
        <v>20</v>
      </c>
      <c r="B56" s="24" t="s">
        <v>21</v>
      </c>
      <c r="C56" s="17">
        <f>+E56</f>
        <v>15</v>
      </c>
      <c r="D56" s="17">
        <f t="shared" ref="D56" si="11">SUM(E56)</f>
        <v>15</v>
      </c>
      <c r="E56" s="17">
        <v>15</v>
      </c>
    </row>
    <row r="57" spans="1:5" s="2" customFormat="1">
      <c r="A57" s="16" t="s">
        <v>22</v>
      </c>
      <c r="B57" s="14" t="s">
        <v>23</v>
      </c>
      <c r="C57" s="18">
        <f>C55/C56</f>
        <v>2911.4</v>
      </c>
      <c r="D57" s="17">
        <f>D55/D56</f>
        <v>3127.7333333333331</v>
      </c>
      <c r="E57" s="17">
        <f>E55/E56</f>
        <v>664.73333333333335</v>
      </c>
    </row>
    <row r="58" spans="1:5" s="2" customFormat="1" ht="39">
      <c r="A58" s="25" t="s">
        <v>25</v>
      </c>
      <c r="B58" s="14" t="s">
        <v>14</v>
      </c>
      <c r="C58" s="17">
        <f>SUM(D58*2)</f>
        <v>5884</v>
      </c>
      <c r="D58" s="17">
        <v>2942</v>
      </c>
      <c r="E58" s="18">
        <v>1478</v>
      </c>
    </row>
    <row r="59" spans="1:5" s="2" customFormat="1">
      <c r="A59" s="16" t="s">
        <v>20</v>
      </c>
      <c r="B59" s="24" t="s">
        <v>21</v>
      </c>
      <c r="C59" s="17">
        <f>+E59</f>
        <v>3</v>
      </c>
      <c r="D59" s="17">
        <f t="shared" ref="D59" si="12">SUM(E59)</f>
        <v>3</v>
      </c>
      <c r="E59" s="17">
        <v>3</v>
      </c>
    </row>
    <row r="60" spans="1:5" s="2" customFormat="1">
      <c r="A60" s="16" t="s">
        <v>22</v>
      </c>
      <c r="B60" s="14" t="s">
        <v>23</v>
      </c>
      <c r="C60" s="17">
        <f>C58/C59</f>
        <v>1961.3333333333333</v>
      </c>
      <c r="D60" s="17">
        <f>D58/D59</f>
        <v>980.66666666666663</v>
      </c>
      <c r="E60" s="17">
        <f>E58/E59</f>
        <v>492.66666666666669</v>
      </c>
    </row>
    <row r="61" spans="1:5" s="2" customFormat="1">
      <c r="A61" s="21" t="s">
        <v>26</v>
      </c>
      <c r="B61" s="14" t="s">
        <v>14</v>
      </c>
      <c r="C61" s="18">
        <f>SUM(D61*2)</f>
        <v>4206</v>
      </c>
      <c r="D61" s="17">
        <v>2103</v>
      </c>
      <c r="E61" s="18">
        <f>E62*E63</f>
        <v>680</v>
      </c>
    </row>
    <row r="62" spans="1:5" s="2" customFormat="1">
      <c r="A62" s="16" t="s">
        <v>20</v>
      </c>
      <c r="B62" s="24" t="s">
        <v>21</v>
      </c>
      <c r="C62" s="17">
        <f>+E62</f>
        <v>10</v>
      </c>
      <c r="D62" s="17">
        <f t="shared" ref="D62" si="13">SUM(E62)</f>
        <v>10</v>
      </c>
      <c r="E62" s="18">
        <v>10</v>
      </c>
    </row>
    <row r="63" spans="1:5" s="2" customFormat="1">
      <c r="A63" s="16" t="s">
        <v>22</v>
      </c>
      <c r="B63" s="14" t="s">
        <v>23</v>
      </c>
      <c r="C63" s="18">
        <f>SUM(D63*2)</f>
        <v>420.6</v>
      </c>
      <c r="D63" s="17">
        <f>D61/D62</f>
        <v>210.3</v>
      </c>
      <c r="E63" s="17">
        <v>68</v>
      </c>
    </row>
    <row r="64" spans="1:5" s="2" customFormat="1">
      <c r="A64" s="13" t="s">
        <v>27</v>
      </c>
      <c r="B64" s="14" t="s">
        <v>14</v>
      </c>
      <c r="C64" s="18">
        <f>11356</f>
        <v>11356</v>
      </c>
      <c r="D64" s="18">
        <f>7720</f>
        <v>7720</v>
      </c>
      <c r="E64" s="18">
        <f>1814</f>
        <v>1814</v>
      </c>
    </row>
    <row r="65" spans="1:5" s="2" customFormat="1" ht="36.75">
      <c r="A65" s="27" t="s">
        <v>28</v>
      </c>
      <c r="B65" s="14" t="s">
        <v>14</v>
      </c>
      <c r="C65" s="18">
        <f>SUM(D65)*2</f>
        <v>9832</v>
      </c>
      <c r="D65" s="18">
        <f>SUM(E65*2)</f>
        <v>4916</v>
      </c>
      <c r="E65" s="18">
        <f>807+1649+2</f>
        <v>2458</v>
      </c>
    </row>
    <row r="66" spans="1:5" s="2" customFormat="1">
      <c r="A66" s="27" t="s">
        <v>29</v>
      </c>
      <c r="B66" s="14" t="s">
        <v>14</v>
      </c>
      <c r="C66" s="18"/>
      <c r="D66" s="18">
        <f>E66</f>
        <v>71</v>
      </c>
      <c r="E66" s="18">
        <v>71</v>
      </c>
    </row>
    <row r="67" spans="1:5" s="2" customFormat="1" ht="36.75">
      <c r="A67" s="27" t="s">
        <v>30</v>
      </c>
      <c r="B67" s="14" t="s">
        <v>14</v>
      </c>
      <c r="C67" s="18">
        <f>SUM(D67*2)</f>
        <v>500</v>
      </c>
      <c r="D67" s="18">
        <f>SUM(E67*2)</f>
        <v>250</v>
      </c>
      <c r="E67" s="18">
        <f>125</f>
        <v>125</v>
      </c>
    </row>
    <row r="68" spans="1:5" s="2" customFormat="1" ht="52.5">
      <c r="A68" s="27" t="s">
        <v>31</v>
      </c>
      <c r="B68" s="14" t="s">
        <v>14</v>
      </c>
      <c r="C68" s="18">
        <f>4987</f>
        <v>4987</v>
      </c>
      <c r="D68" s="18">
        <f>2894</f>
        <v>2894</v>
      </c>
      <c r="E68" s="18">
        <f>730</f>
        <v>730</v>
      </c>
    </row>
  </sheetData>
  <mergeCells count="14">
    <mergeCell ref="A36:E36"/>
    <mergeCell ref="A37:E37"/>
    <mergeCell ref="A39:E39"/>
    <mergeCell ref="A40:E40"/>
    <mergeCell ref="A44:A45"/>
    <mergeCell ref="B44:B45"/>
    <mergeCell ref="C44:E44"/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15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2020-12-31T07:40:56Z</dcterms:created>
  <dcterms:modified xsi:type="dcterms:W3CDTF">2020-12-31T07:41:12Z</dcterms:modified>
</cp:coreProperties>
</file>